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8385" activeTab="0"/>
  </bookViews>
  <sheets>
    <sheet name="Media log" sheetId="1" r:id="rId1"/>
    <sheet name="UK" sheetId="2" r:id="rId2"/>
  </sheets>
  <definedNames>
    <definedName name="_xlnm._FilterDatabase" localSheetId="0" hidden="1">'Media log'!$A$1:$P$67</definedName>
  </definedNames>
  <calcPr fullCalcOnLoad="1"/>
</workbook>
</file>

<file path=xl/sharedStrings.xml><?xml version="1.0" encoding="utf-8"?>
<sst xmlns="http://schemas.openxmlformats.org/spreadsheetml/2006/main" count="241" uniqueCount="204">
  <si>
    <t xml:space="preserve">Name </t>
  </si>
  <si>
    <t>Phone</t>
  </si>
  <si>
    <t>Email</t>
  </si>
  <si>
    <t>Reporter</t>
  </si>
  <si>
    <t>Position</t>
  </si>
  <si>
    <t>Media outlet</t>
  </si>
  <si>
    <t>Story on file</t>
  </si>
  <si>
    <t>Handled by</t>
  </si>
  <si>
    <t>Interviewee</t>
  </si>
  <si>
    <t>Notes</t>
  </si>
  <si>
    <t>Yes</t>
  </si>
  <si>
    <t>March</t>
  </si>
  <si>
    <t>Rodrigo Ordóñez</t>
  </si>
  <si>
    <t>Referred by/to (CARE member)</t>
  </si>
  <si>
    <t>Type</t>
  </si>
  <si>
    <t>Press</t>
  </si>
  <si>
    <t>Status</t>
  </si>
  <si>
    <t>Twitter</t>
  </si>
  <si>
    <t>Reuters</t>
  </si>
  <si>
    <t>He emailed. Interested in Malian refugees. We replied by email March 12. He stayed in Mali for the coup</t>
  </si>
  <si>
    <t>Country</t>
  </si>
  <si>
    <t>The Daily Telegraph</t>
  </si>
  <si>
    <t>Blog / Web</t>
  </si>
  <si>
    <t>FIRST_NAME</t>
  </si>
  <si>
    <t>LAST_NAME</t>
  </si>
  <si>
    <t>ORGANISATIONS_NAME</t>
  </si>
  <si>
    <t>MEDIA_TYPE</t>
  </si>
  <si>
    <t>JOB_TITLE</t>
  </si>
  <si>
    <t>TELEPHONE</t>
  </si>
  <si>
    <t>FAX</t>
  </si>
  <si>
    <t>EMAIL_ADDRESS</t>
  </si>
  <si>
    <t>WEB_ADDRESS</t>
  </si>
  <si>
    <t>CIRCULATION</t>
  </si>
  <si>
    <t>SECTORS</t>
  </si>
  <si>
    <t>LABELS_TAG</t>
  </si>
  <si>
    <t>ADDRESS1</t>
  </si>
  <si>
    <t>ADDRESS2</t>
  </si>
  <si>
    <t>ADDRESS3</t>
  </si>
  <si>
    <t>TOWN</t>
  </si>
  <si>
    <t>STATE</t>
  </si>
  <si>
    <t>POSTCODE</t>
  </si>
  <si>
    <t>BLOG_GROUP_OR_INDIVIDUAL</t>
  </si>
  <si>
    <t>INBOUND_LINKS</t>
  </si>
  <si>
    <t>BLOG_DETAIL_CONTACT_FORM</t>
  </si>
  <si>
    <t>TWITTER</t>
  </si>
  <si>
    <t>SUPPLIER</t>
  </si>
  <si>
    <t>PUBLISHER</t>
  </si>
  <si>
    <t>BLOG_BLOG_INDEX_SCORE</t>
  </si>
  <si>
    <t>BLOG_DETAIL_FLICKR</t>
  </si>
  <si>
    <t>BLOG_DETAIL_VIDEO_CONTENT</t>
  </si>
  <si>
    <t>Janet</t>
  </si>
  <si>
    <t>McBride</t>
  </si>
  <si>
    <t xml:space="preserve">Newswire; </t>
  </si>
  <si>
    <t>Editor in Charge</t>
  </si>
  <si>
    <t>+44 (0)20 7542 4142</t>
  </si>
  <si>
    <t>+44 (0)20 7542 5644</t>
  </si>
  <si>
    <t>janet.mcbride@thomsonreuters.com</t>
  </si>
  <si>
    <t>London</t>
  </si>
  <si>
    <t>William</t>
  </si>
  <si>
    <t>Wallis</t>
  </si>
  <si>
    <t>Financial Times (316493)</t>
  </si>
  <si>
    <t xml:space="preserve">National newspapers; </t>
  </si>
  <si>
    <t>Africa Editor</t>
  </si>
  <si>
    <t>+44 (0)20 7873 4230</t>
  </si>
  <si>
    <t>william.wallis@ft.com</t>
  </si>
  <si>
    <t>Financial Times</t>
  </si>
  <si>
    <t>Tom</t>
  </si>
  <si>
    <t>Parry</t>
  </si>
  <si>
    <t>Daily Mirror (1102810), Content Desk (formerly Newsdesk)</t>
  </si>
  <si>
    <t xml:space="preserve">National newspapers; National newspapers; </t>
  </si>
  <si>
    <t>+44 (0)20 7293 3000</t>
  </si>
  <si>
    <t>+44 (0)20 7293 3801</t>
  </si>
  <si>
    <t>tom.parry@mirror.co.uk</t>
  </si>
  <si>
    <t>News &amp; Current Affairs (National)</t>
  </si>
  <si>
    <t>Daily Mirror</t>
  </si>
  <si>
    <t>ParryTom</t>
  </si>
  <si>
    <t>Daniel</t>
  </si>
  <si>
    <t>Howden</t>
  </si>
  <si>
    <t>The Independent (105160), The Independent on Sunday (124260), i (264432)</t>
  </si>
  <si>
    <t xml:space="preserve">National newspapers; National newspapers; National newspapers; National newspapers; National newspapers; National newspapers; </t>
  </si>
  <si>
    <t>Africa Correspondent</t>
  </si>
  <si>
    <t>+254 736 512 647</t>
  </si>
  <si>
    <t>d.howden@independent.co.uk</t>
  </si>
  <si>
    <t>howden_africa</t>
  </si>
  <si>
    <t>Liz</t>
  </si>
  <si>
    <t>Ford</t>
  </si>
  <si>
    <t>the guardian (215988), guardian.co.uk (63171662)</t>
  </si>
  <si>
    <t xml:space="preserve">National newspapers; National newspapers; National newspapers; </t>
  </si>
  <si>
    <t>Editor</t>
  </si>
  <si>
    <t>+44 (0)20 7278 2332</t>
  </si>
  <si>
    <t>elizabeth.ford@guardian.co.uk</t>
  </si>
  <si>
    <t>Education &amp; Careers (Jobs / Careers / Courses, Student Media)</t>
  </si>
  <si>
    <t>the guardian</t>
  </si>
  <si>
    <t>Olesya</t>
  </si>
  <si>
    <t>Dmitracova</t>
  </si>
  <si>
    <t>UK Economics Correspondent</t>
  </si>
  <si>
    <t>+44 (0)20 7542 8051</t>
  </si>
  <si>
    <t>+44 (0)20 7542 9025</t>
  </si>
  <si>
    <t>olesya.dmitracova@thomsonreuters.com</t>
  </si>
  <si>
    <t>Economics</t>
  </si>
  <si>
    <t>Phil</t>
  </si>
  <si>
    <t>Derbyshire</t>
  </si>
  <si>
    <t>Press Association</t>
  </si>
  <si>
    <t>Foreign Editor</t>
  </si>
  <si>
    <t>+44 (0)20 7963 7000</t>
  </si>
  <si>
    <t>philip.derbyshire@pressassociation.com</t>
  </si>
  <si>
    <t>David</t>
  </si>
  <si>
    <t>Smith</t>
  </si>
  <si>
    <t>the guardian (215988)</t>
  </si>
  <si>
    <t>Southern Africa Correspondent</t>
  </si>
  <si>
    <t>+27 72 292 2992</t>
  </si>
  <si>
    <t>david.smith@guardian.co.uk</t>
  </si>
  <si>
    <t>Johannesburg</t>
  </si>
  <si>
    <t>smithinafrica</t>
  </si>
  <si>
    <t>Mark</t>
  </si>
  <si>
    <t>Doyle</t>
  </si>
  <si>
    <t>BBC News</t>
  </si>
  <si>
    <t xml:space="preserve">Television; </t>
  </si>
  <si>
    <t>West Africa Correspondent</t>
  </si>
  <si>
    <t>mark.doyle@bbc.co.uk</t>
  </si>
  <si>
    <t>News &amp; Current Affairs (International)</t>
  </si>
  <si>
    <t>Newsgathering Unit</t>
  </si>
  <si>
    <t>doylebytes</t>
  </si>
  <si>
    <t>Anna</t>
  </si>
  <si>
    <t>Jeffreys</t>
  </si>
  <si>
    <t>IRIN news (175000)</t>
  </si>
  <si>
    <t xml:space="preserve">News &amp; picture agencies; </t>
  </si>
  <si>
    <t>Humanitarian Reporter</t>
  </si>
  <si>
    <t>anna@irinnews.org</t>
  </si>
  <si>
    <t>Leah</t>
  </si>
  <si>
    <t>Hyslop</t>
  </si>
  <si>
    <t>The Daily Telegraph (578774)</t>
  </si>
  <si>
    <t>Journalist</t>
  </si>
  <si>
    <t>+44 (0)20 7931 2000</t>
  </si>
  <si>
    <t>leah.hyslop@telegraph.co.uk</t>
  </si>
  <si>
    <t>Newswire</t>
  </si>
  <si>
    <t>+44 (0)20 7963 7291</t>
  </si>
  <si>
    <t>copy@pa.press.net</t>
  </si>
  <si>
    <t>www.pressassociation.com</t>
  </si>
  <si>
    <t>The Press Association</t>
  </si>
  <si>
    <t>+44 (0)20 7250 1122</t>
  </si>
  <si>
    <t>+44 (0)20 7542 7634</t>
  </si>
  <si>
    <t>uknews@reuters.com</t>
  </si>
  <si>
    <t>www.reuters.com</t>
  </si>
  <si>
    <t>reuters</t>
  </si>
  <si>
    <t>The Associated Press</t>
  </si>
  <si>
    <t>+1 (212) 621 1500</t>
  </si>
  <si>
    <t>info@ap.org</t>
  </si>
  <si>
    <t>www.ap.org</t>
  </si>
  <si>
    <t>News &amp; Current Affairs (International, National, Regional)</t>
  </si>
  <si>
    <t>New York</t>
  </si>
  <si>
    <t>AP</t>
  </si>
  <si>
    <t>Associated Press</t>
  </si>
  <si>
    <t>World Affairs Unit</t>
  </si>
  <si>
    <t>Television</t>
  </si>
  <si>
    <t>+44 (0)20 8743 8000</t>
  </si>
  <si>
    <t>worldnewsplan@bbc.co.uk</t>
  </si>
  <si>
    <t>Foreign Desk</t>
  </si>
  <si>
    <t>+44 (0)20 7873 3000</t>
  </si>
  <si>
    <t>+44 (0)20 7873 4061</t>
  </si>
  <si>
    <t>+44 (0)20 7782 5234</t>
  </si>
  <si>
    <t>+44 (0)20 7782 5140</t>
  </si>
  <si>
    <t>foreign.news@thetimes.co.uk</t>
  </si>
  <si>
    <t>timesworld</t>
  </si>
  <si>
    <t>+44 (0)20 7938 6043</t>
  </si>
  <si>
    <t>+44 (0)20 7937 7374</t>
  </si>
  <si>
    <t>foreign@dailymail.co.uk</t>
  </si>
  <si>
    <t>National newspapers</t>
  </si>
  <si>
    <t>Foreign Desk (International section)</t>
  </si>
  <si>
    <t>+44 (0)20 3353 4010</t>
  </si>
  <si>
    <t>+44 (0)20 7239 9787</t>
  </si>
  <si>
    <t>foreign.desk@guardian.co.uk</t>
  </si>
  <si>
    <t>www.guardian.co.uk</t>
  </si>
  <si>
    <t>guardian_world</t>
  </si>
  <si>
    <t>Guardian News and Media</t>
  </si>
  <si>
    <t>fpress@telegraph.co.uk</t>
  </si>
  <si>
    <t>Foreign Desk &amp; Correspondents</t>
  </si>
  <si>
    <t>+44 (0)20 7005 2000</t>
  </si>
  <si>
    <t>+44 (0)20 7005 2096</t>
  </si>
  <si>
    <t>foreigneditor@independent.co.uk</t>
  </si>
  <si>
    <t>http://www.independent.co.uk/news/world</t>
  </si>
  <si>
    <t>IndyWorld</t>
  </si>
  <si>
    <t>Forward Planning</t>
  </si>
  <si>
    <t>+44 (0)20 8624 9142</t>
  </si>
  <si>
    <t>+44 (0)20 8749 6972</t>
  </si>
  <si>
    <t>uknewsplan@bbc.co.uk</t>
  </si>
  <si>
    <t>IRIN news</t>
  </si>
  <si>
    <t>News &amp; picture agencies</t>
  </si>
  <si>
    <t>+254 (20) 762 2147</t>
  </si>
  <si>
    <t>+254 (20) 762 2129</t>
  </si>
  <si>
    <t>www.irinnews.org</t>
  </si>
  <si>
    <t>News &amp; Current Affairs (Politics)</t>
  </si>
  <si>
    <t>Nairobi,</t>
  </si>
  <si>
    <t>irinnews</t>
  </si>
  <si>
    <t>US</t>
  </si>
  <si>
    <t>EXAMPLE ENTRYFreelance for TIME</t>
  </si>
  <si>
    <t>Joe Smith</t>
  </si>
  <si>
    <t>joesmith@gmail.com</t>
  </si>
  <si>
    <t>@joesmith</t>
  </si>
  <si>
    <t>+1 234 5678</t>
  </si>
  <si>
    <t>Date contacted</t>
  </si>
  <si>
    <t>CARE USA</t>
  </si>
  <si>
    <t>Completed</t>
  </si>
  <si>
    <t>CD Johannes Schoors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</si>
</sst>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&lt;=9999999]###\-####;\(###\)\ ###\-####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2" fillId="33" borderId="0" xfId="0" applyFont="1" applyFill="1" applyAlignment="1">
      <alignment vertical="center" wrapText="1"/>
    </xf>
    <xf numFmtId="0" fontId="42" fillId="33" borderId="10" xfId="0" applyFont="1" applyFill="1" applyBorder="1" applyAlignment="1">
      <alignment vertical="center" wrapText="1"/>
    </xf>
    <xf numFmtId="0" fontId="42" fillId="33" borderId="11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0" xfId="0" applyFont="1" applyAlignment="1">
      <alignment/>
    </xf>
    <xf numFmtId="49" fontId="42" fillId="33" borderId="0" xfId="0" applyNumberFormat="1" applyFont="1" applyFill="1" applyBorder="1" applyAlignment="1">
      <alignment vertical="center" wrapText="1"/>
    </xf>
    <xf numFmtId="49" fontId="43" fillId="0" borderId="0" xfId="0" applyNumberFormat="1" applyFont="1" applyBorder="1" applyAlignment="1">
      <alignment/>
    </xf>
    <xf numFmtId="15" fontId="43" fillId="0" borderId="0" xfId="0" applyNumberFormat="1" applyFont="1" applyBorder="1" applyAlignment="1">
      <alignment/>
    </xf>
    <xf numFmtId="0" fontId="42" fillId="33" borderId="0" xfId="0" applyFont="1" applyFill="1" applyBorder="1" applyAlignment="1">
      <alignment vertical="center" wrapText="1"/>
    </xf>
    <xf numFmtId="15" fontId="43" fillId="0" borderId="11" xfId="0" applyNumberFormat="1" applyFont="1" applyBorder="1" applyAlignment="1">
      <alignment/>
    </xf>
    <xf numFmtId="0" fontId="43" fillId="0" borderId="0" xfId="0" applyFont="1" applyBorder="1" applyAlignment="1" quotePrefix="1">
      <alignment/>
    </xf>
    <xf numFmtId="16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 wrapText="1"/>
    </xf>
    <xf numFmtId="49" fontId="43" fillId="0" borderId="0" xfId="0" applyNumberFormat="1" applyFont="1" applyBorder="1" applyAlignment="1">
      <alignment wrapText="1"/>
    </xf>
    <xf numFmtId="0" fontId="34" fillId="0" borderId="0" xfId="53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esmith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pane ySplit="1" topLeftCell="A2" activePane="bottomLeft" state="frozen"/>
      <selection pane="topLeft" activeCell="B1" sqref="B1"/>
      <selection pane="bottomLeft" activeCell="A10" sqref="A10"/>
    </sheetView>
  </sheetViews>
  <sheetFormatPr defaultColWidth="33.7109375" defaultRowHeight="15"/>
  <cols>
    <col min="1" max="1" width="33.57421875" style="8" bestFit="1" customWidth="1"/>
    <col min="2" max="2" width="9.57421875" style="8" bestFit="1" customWidth="1"/>
    <col min="3" max="3" width="19.57421875" style="8" bestFit="1" customWidth="1"/>
    <col min="4" max="4" width="9.57421875" style="8" bestFit="1" customWidth="1"/>
    <col min="5" max="5" width="9.57421875" style="8" customWidth="1"/>
    <col min="6" max="6" width="23.8515625" style="8" bestFit="1" customWidth="1"/>
    <col min="7" max="7" width="15.421875" style="8" bestFit="1" customWidth="1"/>
    <col min="8" max="8" width="15.140625" style="10" bestFit="1" customWidth="1"/>
    <col min="9" max="9" width="15.140625" style="10" customWidth="1"/>
    <col min="10" max="10" width="29.28125" style="6" customWidth="1"/>
    <col min="11" max="11" width="11.140625" style="8" bestFit="1" customWidth="1"/>
    <col min="12" max="12" width="10.140625" style="7" customWidth="1"/>
    <col min="13" max="13" width="14.28125" style="5" bestFit="1" customWidth="1"/>
    <col min="14" max="14" width="12.8515625" style="8" bestFit="1" customWidth="1"/>
    <col min="15" max="15" width="28.57421875" style="8" bestFit="1" customWidth="1"/>
    <col min="16" max="16" width="12.7109375" style="8" bestFit="1" customWidth="1"/>
    <col min="17" max="16384" width="33.7109375" style="8" customWidth="1"/>
  </cols>
  <sheetData>
    <row r="1" spans="1:16" s="4" customFormat="1" ht="25.5">
      <c r="A1" s="1" t="s">
        <v>5</v>
      </c>
      <c r="B1" s="1" t="s">
        <v>20</v>
      </c>
      <c r="C1" s="1" t="s">
        <v>0</v>
      </c>
      <c r="D1" s="1" t="s">
        <v>4</v>
      </c>
      <c r="E1" s="1" t="s">
        <v>14</v>
      </c>
      <c r="F1" s="1" t="s">
        <v>2</v>
      </c>
      <c r="G1" s="1" t="s">
        <v>17</v>
      </c>
      <c r="H1" s="9" t="s">
        <v>1</v>
      </c>
      <c r="I1" s="9" t="s">
        <v>22</v>
      </c>
      <c r="J1" s="2" t="s">
        <v>9</v>
      </c>
      <c r="K1" s="1" t="s">
        <v>200</v>
      </c>
      <c r="L1" s="3" t="s">
        <v>16</v>
      </c>
      <c r="M1" s="12" t="s">
        <v>7</v>
      </c>
      <c r="N1" s="1" t="s">
        <v>8</v>
      </c>
      <c r="O1" s="1" t="s">
        <v>13</v>
      </c>
      <c r="P1" s="1" t="s">
        <v>6</v>
      </c>
    </row>
    <row r="2" spans="1:16" ht="15">
      <c r="A2" s="5" t="s">
        <v>195</v>
      </c>
      <c r="B2" s="5" t="s">
        <v>194</v>
      </c>
      <c r="C2" s="5" t="s">
        <v>196</v>
      </c>
      <c r="D2" s="5" t="s">
        <v>3</v>
      </c>
      <c r="E2" s="5" t="s">
        <v>15</v>
      </c>
      <c r="F2" s="18" t="s">
        <v>197</v>
      </c>
      <c r="G2" s="14" t="s">
        <v>198</v>
      </c>
      <c r="H2" s="10" t="s">
        <v>199</v>
      </c>
      <c r="J2" s="6" t="s">
        <v>19</v>
      </c>
      <c r="K2" s="5" t="s">
        <v>11</v>
      </c>
      <c r="L2" s="7" t="s">
        <v>202</v>
      </c>
      <c r="M2" s="5" t="s">
        <v>12</v>
      </c>
      <c r="N2" s="5" t="s">
        <v>203</v>
      </c>
      <c r="O2" s="5" t="s">
        <v>201</v>
      </c>
      <c r="P2" s="8" t="s">
        <v>10</v>
      </c>
    </row>
    <row r="3" spans="1:15" ht="12.75">
      <c r="A3" s="5"/>
      <c r="B3" s="5"/>
      <c r="C3" s="5"/>
      <c r="D3" s="5"/>
      <c r="E3" s="5"/>
      <c r="F3" s="5"/>
      <c r="G3" s="5"/>
      <c r="K3" s="5"/>
      <c r="N3" s="5"/>
      <c r="O3" s="5"/>
    </row>
    <row r="4" spans="1:15" ht="12.75">
      <c r="A4" s="5"/>
      <c r="B4" s="5"/>
      <c r="C4" s="5"/>
      <c r="D4" s="5"/>
      <c r="E4" s="5"/>
      <c r="F4" s="5"/>
      <c r="G4" s="5"/>
      <c r="K4" s="11"/>
      <c r="L4" s="13"/>
      <c r="N4" s="5"/>
      <c r="O4" s="5"/>
    </row>
    <row r="5" spans="1:15" ht="12.75">
      <c r="A5" s="5"/>
      <c r="B5" s="5"/>
      <c r="C5" s="5"/>
      <c r="D5" s="5"/>
      <c r="E5" s="5"/>
      <c r="F5" s="5"/>
      <c r="G5" s="5"/>
      <c r="K5" s="11"/>
      <c r="L5" s="13"/>
      <c r="N5" s="5"/>
      <c r="O5" s="5"/>
    </row>
    <row r="6" spans="1:15" ht="12.75">
      <c r="A6" s="5"/>
      <c r="B6" s="5"/>
      <c r="C6" s="5"/>
      <c r="D6" s="5"/>
      <c r="E6" s="5"/>
      <c r="F6" s="5"/>
      <c r="G6" s="5"/>
      <c r="K6" s="11"/>
      <c r="L6" s="13"/>
      <c r="N6" s="5"/>
      <c r="O6" s="5"/>
    </row>
    <row r="7" spans="1:15" ht="12.75">
      <c r="A7" s="5"/>
      <c r="B7" s="5"/>
      <c r="C7" s="5"/>
      <c r="D7" s="5"/>
      <c r="E7" s="5"/>
      <c r="F7" s="5"/>
      <c r="G7" s="14"/>
      <c r="K7" s="11"/>
      <c r="L7" s="13"/>
      <c r="N7" s="5"/>
      <c r="O7" s="5"/>
    </row>
    <row r="8" spans="1:15" ht="12.75">
      <c r="A8" s="5"/>
      <c r="B8" s="5"/>
      <c r="C8" s="5"/>
      <c r="D8" s="5"/>
      <c r="E8" s="5"/>
      <c r="F8" s="5"/>
      <c r="G8" s="14"/>
      <c r="K8" s="11"/>
      <c r="L8" s="13"/>
      <c r="N8" s="5"/>
      <c r="O8" s="5"/>
    </row>
    <row r="9" spans="1:15" ht="12.75">
      <c r="A9" s="5"/>
      <c r="B9" s="5"/>
      <c r="C9" s="5"/>
      <c r="D9" s="5"/>
      <c r="E9" s="5"/>
      <c r="F9" s="5"/>
      <c r="G9" s="5"/>
      <c r="K9" s="11"/>
      <c r="L9" s="13"/>
      <c r="N9" s="5"/>
      <c r="O9" s="5"/>
    </row>
    <row r="10" spans="1:15" ht="12.75">
      <c r="A10" s="5"/>
      <c r="B10" s="5"/>
      <c r="C10" s="5"/>
      <c r="D10" s="5"/>
      <c r="E10" s="5"/>
      <c r="F10" s="5"/>
      <c r="G10" s="5"/>
      <c r="K10" s="11"/>
      <c r="L10" s="13"/>
      <c r="N10" s="5"/>
      <c r="O10" s="5"/>
    </row>
    <row r="11" spans="1:15" ht="12.75">
      <c r="A11" s="5"/>
      <c r="B11" s="5"/>
      <c r="C11" s="5"/>
      <c r="D11" s="5"/>
      <c r="E11" s="5"/>
      <c r="F11" s="5"/>
      <c r="G11" s="14"/>
      <c r="K11" s="11"/>
      <c r="L11" s="13"/>
      <c r="N11" s="5"/>
      <c r="O11" s="5"/>
    </row>
    <row r="12" spans="1:15" ht="12.75">
      <c r="A12" s="5"/>
      <c r="B12" s="5"/>
      <c r="C12" s="5"/>
      <c r="D12" s="5"/>
      <c r="E12" s="5"/>
      <c r="F12" s="5"/>
      <c r="G12" s="14"/>
      <c r="K12" s="11"/>
      <c r="L12" s="13"/>
      <c r="N12" s="5"/>
      <c r="O12" s="5"/>
    </row>
    <row r="13" spans="1:15" ht="12.75">
      <c r="A13" s="5"/>
      <c r="B13" s="5"/>
      <c r="C13" s="5"/>
      <c r="D13" s="5"/>
      <c r="E13" s="5"/>
      <c r="F13" s="5"/>
      <c r="G13" s="5"/>
      <c r="K13" s="11"/>
      <c r="L13" s="13"/>
      <c r="N13" s="5"/>
      <c r="O13" s="5"/>
    </row>
    <row r="14" spans="1:15" ht="12.75">
      <c r="A14" s="5"/>
      <c r="B14" s="5"/>
      <c r="C14" s="5"/>
      <c r="D14" s="5"/>
      <c r="E14" s="5"/>
      <c r="F14" s="5"/>
      <c r="G14" s="5"/>
      <c r="K14" s="11"/>
      <c r="L14" s="13"/>
      <c r="N14" s="5"/>
      <c r="O14" s="5"/>
    </row>
    <row r="15" spans="1:15" ht="12.75">
      <c r="A15" s="5"/>
      <c r="B15" s="5"/>
      <c r="C15" s="5"/>
      <c r="D15" s="5"/>
      <c r="E15" s="5"/>
      <c r="F15" s="5"/>
      <c r="G15" s="5"/>
      <c r="K15" s="11"/>
      <c r="L15" s="13"/>
      <c r="N15" s="5"/>
      <c r="O15" s="5"/>
    </row>
    <row r="16" spans="1:15" ht="12.75">
      <c r="A16" s="5"/>
      <c r="B16" s="5"/>
      <c r="C16" s="5"/>
      <c r="D16" s="5"/>
      <c r="E16" s="5"/>
      <c r="F16" s="5"/>
      <c r="G16" s="5"/>
      <c r="K16" s="11"/>
      <c r="L16" s="13"/>
      <c r="N16" s="5"/>
      <c r="O16" s="5"/>
    </row>
    <row r="17" spans="1:15" ht="12.75">
      <c r="A17" s="5"/>
      <c r="B17" s="5"/>
      <c r="C17" s="5"/>
      <c r="D17" s="5"/>
      <c r="E17" s="5"/>
      <c r="F17" s="5"/>
      <c r="G17" s="5"/>
      <c r="K17" s="11"/>
      <c r="L17" s="13"/>
      <c r="N17" s="5"/>
      <c r="O17" s="5"/>
    </row>
    <row r="18" spans="1:15" ht="12.75">
      <c r="A18" s="5"/>
      <c r="B18" s="5"/>
      <c r="C18" s="5"/>
      <c r="D18" s="5"/>
      <c r="E18" s="5"/>
      <c r="F18" s="5"/>
      <c r="G18" s="5"/>
      <c r="K18" s="11"/>
      <c r="L18" s="13"/>
      <c r="N18" s="5"/>
      <c r="O18" s="5"/>
    </row>
    <row r="19" spans="1:15" ht="12.75">
      <c r="A19" s="5"/>
      <c r="B19" s="5"/>
      <c r="C19" s="5"/>
      <c r="D19" s="5"/>
      <c r="E19" s="5"/>
      <c r="F19" s="5"/>
      <c r="G19" s="5"/>
      <c r="K19" s="11"/>
      <c r="L19" s="13"/>
      <c r="N19" s="5"/>
      <c r="O19" s="5"/>
    </row>
    <row r="20" spans="1:15" ht="12.75">
      <c r="A20" s="5"/>
      <c r="B20" s="5"/>
      <c r="C20" s="5"/>
      <c r="D20" s="5"/>
      <c r="E20" s="5"/>
      <c r="F20" s="5"/>
      <c r="G20" s="5"/>
      <c r="K20" s="11"/>
      <c r="L20" s="13"/>
      <c r="N20" s="5"/>
      <c r="O20" s="5"/>
    </row>
    <row r="21" spans="1:15" ht="12.75">
      <c r="A21" s="5"/>
      <c r="B21" s="5"/>
      <c r="C21" s="5"/>
      <c r="D21" s="5"/>
      <c r="E21" s="5"/>
      <c r="F21" s="5"/>
      <c r="G21" s="5"/>
      <c r="K21" s="11"/>
      <c r="L21" s="13"/>
      <c r="N21" s="5"/>
      <c r="O21" s="5"/>
    </row>
    <row r="22" spans="1:15" ht="12.75">
      <c r="A22" s="5"/>
      <c r="B22" s="5"/>
      <c r="C22" s="5"/>
      <c r="D22" s="5"/>
      <c r="E22" s="5"/>
      <c r="F22" s="5"/>
      <c r="G22" s="5"/>
      <c r="K22" s="11"/>
      <c r="L22" s="13"/>
      <c r="N22" s="5"/>
      <c r="O22" s="5"/>
    </row>
    <row r="23" spans="1:15" ht="12.75" customHeight="1">
      <c r="A23" s="5"/>
      <c r="B23" s="5"/>
      <c r="C23" s="5"/>
      <c r="D23" s="5"/>
      <c r="E23" s="5"/>
      <c r="F23" s="16"/>
      <c r="G23" s="5"/>
      <c r="K23" s="11"/>
      <c r="L23" s="13"/>
      <c r="N23" s="5"/>
      <c r="O23" s="5"/>
    </row>
    <row r="24" spans="1:15" ht="12.75">
      <c r="A24" s="5"/>
      <c r="B24" s="5"/>
      <c r="C24" s="5"/>
      <c r="D24" s="5"/>
      <c r="E24" s="5"/>
      <c r="F24" s="5"/>
      <c r="G24" s="5"/>
      <c r="K24" s="11"/>
      <c r="L24" s="13"/>
      <c r="N24" s="5"/>
      <c r="O24" s="5"/>
    </row>
    <row r="25" spans="1:15" ht="12.75">
      <c r="A25" s="5"/>
      <c r="B25" s="5"/>
      <c r="C25" s="5"/>
      <c r="D25" s="5"/>
      <c r="E25" s="5"/>
      <c r="F25" s="5"/>
      <c r="G25" s="5"/>
      <c r="K25" s="11"/>
      <c r="L25" s="13"/>
      <c r="N25" s="5"/>
      <c r="O25" s="5"/>
    </row>
    <row r="26" spans="1:15" ht="12.75">
      <c r="A26" s="5"/>
      <c r="B26" s="5"/>
      <c r="C26" s="5"/>
      <c r="D26" s="5"/>
      <c r="E26" s="5"/>
      <c r="F26" s="5"/>
      <c r="G26" s="5"/>
      <c r="K26" s="11"/>
      <c r="L26" s="13"/>
      <c r="N26" s="5"/>
      <c r="O26" s="5"/>
    </row>
    <row r="27" spans="2:15" ht="12.75">
      <c r="B27" s="5"/>
      <c r="C27" s="5"/>
      <c r="D27" s="5"/>
      <c r="E27" s="5"/>
      <c r="G27" s="5"/>
      <c r="K27" s="11"/>
      <c r="L27" s="13"/>
      <c r="N27" s="5"/>
      <c r="O27" s="5"/>
    </row>
    <row r="28" spans="2:15" ht="12.75">
      <c r="B28" s="5"/>
      <c r="C28" s="5"/>
      <c r="D28" s="5"/>
      <c r="E28" s="5"/>
      <c r="F28" s="5"/>
      <c r="G28" s="5"/>
      <c r="K28" s="11"/>
      <c r="L28" s="13"/>
      <c r="N28" s="5"/>
      <c r="O28" s="5"/>
    </row>
    <row r="29" spans="2:15" ht="12.75">
      <c r="B29" s="5"/>
      <c r="C29" s="5"/>
      <c r="D29" s="5"/>
      <c r="E29" s="5"/>
      <c r="F29" s="5"/>
      <c r="G29" s="5"/>
      <c r="K29" s="11"/>
      <c r="L29" s="13"/>
      <c r="N29" s="5"/>
      <c r="O29" s="5"/>
    </row>
    <row r="30" spans="2:15" ht="12.75" customHeight="1">
      <c r="B30" s="5"/>
      <c r="C30" s="5"/>
      <c r="D30" s="5"/>
      <c r="E30" s="5"/>
      <c r="F30" s="5"/>
      <c r="G30" s="5"/>
      <c r="H30" s="17"/>
      <c r="K30" s="11"/>
      <c r="L30" s="13"/>
      <c r="N30" s="5"/>
      <c r="O30" s="5"/>
    </row>
    <row r="31" spans="2:15" ht="12.75">
      <c r="B31" s="5"/>
      <c r="C31" s="5"/>
      <c r="D31" s="5"/>
      <c r="E31" s="5"/>
      <c r="F31" s="5"/>
      <c r="G31" s="5"/>
      <c r="K31" s="15"/>
      <c r="L31" s="13"/>
      <c r="N31" s="5"/>
      <c r="O31" s="5"/>
    </row>
    <row r="32" spans="2:15" ht="12.75">
      <c r="B32" s="5"/>
      <c r="C32" s="5"/>
      <c r="D32" s="5"/>
      <c r="E32" s="5"/>
      <c r="F32" s="5"/>
      <c r="G32" s="5"/>
      <c r="K32" s="15"/>
      <c r="N32" s="5"/>
      <c r="O32" s="5"/>
    </row>
    <row r="33" spans="1:15" ht="12.75">
      <c r="A33" s="5"/>
      <c r="B33" s="5"/>
      <c r="C33" s="5"/>
      <c r="D33" s="5"/>
      <c r="E33" s="5"/>
      <c r="F33" s="5"/>
      <c r="G33" s="5"/>
      <c r="K33" s="15"/>
      <c r="N33" s="5"/>
      <c r="O33" s="5"/>
    </row>
    <row r="34" spans="1:15" ht="12.75">
      <c r="A34" s="5"/>
      <c r="B34" s="5"/>
      <c r="C34" s="5"/>
      <c r="D34" s="5"/>
      <c r="E34" s="5"/>
      <c r="F34" s="5"/>
      <c r="G34" s="5"/>
      <c r="K34" s="5"/>
      <c r="N34" s="5"/>
      <c r="O34" s="5"/>
    </row>
    <row r="35" spans="1:15" ht="12.75">
      <c r="A35" s="5"/>
      <c r="B35" s="5"/>
      <c r="C35" s="5"/>
      <c r="D35" s="5"/>
      <c r="E35" s="5"/>
      <c r="F35" s="5"/>
      <c r="G35" s="5"/>
      <c r="K35" s="5"/>
      <c r="N35" s="5"/>
      <c r="O35" s="5"/>
    </row>
    <row r="36" spans="1:15" ht="12.75">
      <c r="A36" s="5"/>
      <c r="B36" s="5"/>
      <c r="C36" s="5"/>
      <c r="D36" s="5"/>
      <c r="E36" s="5"/>
      <c r="F36" s="5"/>
      <c r="G36" s="5"/>
      <c r="K36" s="15"/>
      <c r="N36" s="5"/>
      <c r="O36" s="5"/>
    </row>
    <row r="37" spans="2:15" ht="12.75">
      <c r="B37" s="5"/>
      <c r="C37" s="5"/>
      <c r="D37" s="5"/>
      <c r="E37" s="5"/>
      <c r="F37" s="5"/>
      <c r="G37" s="5"/>
      <c r="K37" s="15"/>
      <c r="N37" s="5"/>
      <c r="O37" s="5"/>
    </row>
    <row r="38" spans="1:15" ht="12.75">
      <c r="A38" s="5"/>
      <c r="B38" s="5"/>
      <c r="C38" s="5"/>
      <c r="D38" s="5"/>
      <c r="E38" s="5"/>
      <c r="F38" s="5"/>
      <c r="G38" s="5"/>
      <c r="K38" s="15"/>
      <c r="N38" s="5"/>
      <c r="O38" s="5"/>
    </row>
    <row r="39" spans="1:15" ht="12.75">
      <c r="A39" s="5"/>
      <c r="B39" s="5"/>
      <c r="C39" s="5"/>
      <c r="D39" s="5"/>
      <c r="E39" s="5"/>
      <c r="F39" s="5"/>
      <c r="G39" s="5"/>
      <c r="K39" s="5"/>
      <c r="N39" s="5"/>
      <c r="O39" s="5"/>
    </row>
  </sheetData>
  <sheetProtection/>
  <autoFilter ref="A1:P67"/>
  <hyperlinks>
    <hyperlink ref="F2" r:id="rId1" display="joesmith@gmail.com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3">
      <selection activeCell="A15" sqref="A15"/>
    </sheetView>
  </sheetViews>
  <sheetFormatPr defaultColWidth="9.140625" defaultRowHeight="15"/>
  <cols>
    <col min="1" max="1" width="12.140625" style="0" bestFit="1" customWidth="1"/>
    <col min="2" max="2" width="11.57421875" style="0" bestFit="1" customWidth="1"/>
    <col min="3" max="3" width="69.28125" style="0" bestFit="1" customWidth="1"/>
    <col min="4" max="4" width="123.140625" style="0" bestFit="1" customWidth="1"/>
    <col min="5" max="5" width="29.00390625" style="0" bestFit="1" customWidth="1"/>
    <col min="6" max="7" width="18.00390625" style="0" bestFit="1" customWidth="1"/>
    <col min="8" max="8" width="38.57421875" style="0" bestFit="1" customWidth="1"/>
    <col min="9" max="9" width="41.7109375" style="0" bestFit="1" customWidth="1"/>
    <col min="10" max="10" width="12.8515625" style="0" bestFit="1" customWidth="1"/>
    <col min="11" max="11" width="57.140625" style="0" bestFit="1" customWidth="1"/>
    <col min="12" max="12" width="18.8515625" style="0" bestFit="1" customWidth="1"/>
    <col min="13" max="13" width="29.421875" style="0" bestFit="1" customWidth="1"/>
    <col min="14" max="14" width="24.57421875" style="0" bestFit="1" customWidth="1"/>
    <col min="15" max="15" width="29.7109375" style="0" bestFit="1" customWidth="1"/>
    <col min="16" max="16" width="13.421875" style="0" bestFit="1" customWidth="1"/>
    <col min="17" max="17" width="9.421875" style="0" bestFit="1" customWidth="1"/>
    <col min="18" max="18" width="18.7109375" style="0" bestFit="1" customWidth="1"/>
    <col min="19" max="19" width="28.57421875" style="0" bestFit="1" customWidth="1"/>
    <col min="20" max="20" width="15.7109375" style="0" bestFit="1" customWidth="1"/>
    <col min="21" max="21" width="29.00390625" style="0" bestFit="1" customWidth="1"/>
    <col min="22" max="22" width="15.00390625" style="0" bestFit="1" customWidth="1"/>
    <col min="24" max="24" width="24.57421875" style="0" bestFit="1" customWidth="1"/>
    <col min="25" max="25" width="25.00390625" style="0" bestFit="1" customWidth="1"/>
    <col min="26" max="26" width="19.8515625" style="0" bestFit="1" customWidth="1"/>
    <col min="27" max="27" width="29.28125" style="0" bestFit="1" customWidth="1"/>
  </cols>
  <sheetData>
    <row r="1" spans="1:27" ht="15">
      <c r="A1" t="s">
        <v>23</v>
      </c>
      <c r="B1" t="s">
        <v>24</v>
      </c>
      <c r="C1" t="s">
        <v>25</v>
      </c>
      <c r="D1" t="s">
        <v>26</v>
      </c>
      <c r="E1" t="s">
        <v>27</v>
      </c>
      <c r="F1" t="s">
        <v>28</v>
      </c>
      <c r="G1" t="s">
        <v>29</v>
      </c>
      <c r="H1" t="s">
        <v>30</v>
      </c>
      <c r="I1" t="s">
        <v>31</v>
      </c>
      <c r="J1" t="s">
        <v>32</v>
      </c>
      <c r="K1" t="s">
        <v>33</v>
      </c>
      <c r="L1" t="s">
        <v>34</v>
      </c>
      <c r="M1" t="s">
        <v>35</v>
      </c>
      <c r="N1" t="s">
        <v>36</v>
      </c>
      <c r="O1" t="s">
        <v>37</v>
      </c>
      <c r="P1" t="s">
        <v>38</v>
      </c>
      <c r="Q1" t="s">
        <v>39</v>
      </c>
      <c r="R1" t="s">
        <v>40</v>
      </c>
      <c r="S1" t="s">
        <v>41</v>
      </c>
      <c r="T1" t="s">
        <v>42</v>
      </c>
      <c r="U1" t="s">
        <v>43</v>
      </c>
      <c r="V1" t="s">
        <v>44</v>
      </c>
      <c r="W1" t="s">
        <v>45</v>
      </c>
      <c r="X1" t="s">
        <v>46</v>
      </c>
      <c r="Y1" t="s">
        <v>47</v>
      </c>
      <c r="Z1" t="s">
        <v>48</v>
      </c>
      <c r="AA1" t="s">
        <v>49</v>
      </c>
    </row>
    <row r="2" spans="1:18" ht="15">
      <c r="A2" t="s">
        <v>50</v>
      </c>
      <c r="B2" t="s">
        <v>51</v>
      </c>
      <c r="C2" t="s">
        <v>18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L2" t="s">
        <v>18</v>
      </c>
      <c r="M2" t="str">
        <f>"4th floor, The Reuters Building"</f>
        <v>4th floor, The Reuters Building</v>
      </c>
      <c r="N2" t="str">
        <f>"South Colonnade"</f>
        <v>South Colonnade</v>
      </c>
      <c r="O2" t="str">
        <f>"Canary Wharf"</f>
        <v>Canary Wharf</v>
      </c>
      <c r="P2" t="s">
        <v>57</v>
      </c>
      <c r="R2" t="str">
        <f>"E14 5EP"</f>
        <v>E14 5EP</v>
      </c>
    </row>
    <row r="3" spans="1:18" ht="15">
      <c r="A3" t="s">
        <v>58</v>
      </c>
      <c r="B3" t="s">
        <v>59</v>
      </c>
      <c r="C3" t="s">
        <v>60</v>
      </c>
      <c r="D3" t="s">
        <v>61</v>
      </c>
      <c r="E3" t="s">
        <v>62</v>
      </c>
      <c r="F3" t="s">
        <v>63</v>
      </c>
      <c r="H3" t="s">
        <v>64</v>
      </c>
      <c r="L3" t="s">
        <v>65</v>
      </c>
      <c r="M3" t="str">
        <f>"Number One"</f>
        <v>Number One</v>
      </c>
      <c r="N3" t="str">
        <f>"Southwark Bridge"</f>
        <v>Southwark Bridge</v>
      </c>
      <c r="P3" t="s">
        <v>57</v>
      </c>
      <c r="R3" t="str">
        <f>"SE1 9HL"</f>
        <v>SE1 9HL</v>
      </c>
    </row>
    <row r="4" spans="1:22" ht="15">
      <c r="A4" t="s">
        <v>66</v>
      </c>
      <c r="B4" t="s">
        <v>67</v>
      </c>
      <c r="C4" t="s">
        <v>68</v>
      </c>
      <c r="D4" t="s">
        <v>69</v>
      </c>
      <c r="E4" t="s">
        <v>3</v>
      </c>
      <c r="F4" t="s">
        <v>70</v>
      </c>
      <c r="G4" t="s">
        <v>71</v>
      </c>
      <c r="H4" t="s">
        <v>72</v>
      </c>
      <c r="K4" t="s">
        <v>73</v>
      </c>
      <c r="L4" t="s">
        <v>74</v>
      </c>
      <c r="M4" t="str">
        <f>"1 Canada Square"</f>
        <v>1 Canada Square</v>
      </c>
      <c r="N4" t="str">
        <f>"Canary Wharf"</f>
        <v>Canary Wharf</v>
      </c>
      <c r="P4" t="s">
        <v>57</v>
      </c>
      <c r="R4" t="str">
        <f>"E14 5AP"</f>
        <v>E14 5AP</v>
      </c>
      <c r="V4" t="s">
        <v>75</v>
      </c>
    </row>
    <row r="5" spans="1:22" ht="15">
      <c r="A5" t="s">
        <v>76</v>
      </c>
      <c r="B5" t="s">
        <v>77</v>
      </c>
      <c r="C5" t="s">
        <v>78</v>
      </c>
      <c r="D5" t="s">
        <v>79</v>
      </c>
      <c r="E5" t="s">
        <v>80</v>
      </c>
      <c r="F5" t="s">
        <v>81</v>
      </c>
      <c r="H5" t="s">
        <v>82</v>
      </c>
      <c r="K5" t="s">
        <v>73</v>
      </c>
      <c r="V5" t="s">
        <v>83</v>
      </c>
    </row>
    <row r="6" spans="1:18" ht="15">
      <c r="A6" t="s">
        <v>84</v>
      </c>
      <c r="B6" t="s">
        <v>85</v>
      </c>
      <c r="C6" t="s">
        <v>86</v>
      </c>
      <c r="D6" t="s">
        <v>87</v>
      </c>
      <c r="E6" t="s">
        <v>88</v>
      </c>
      <c r="F6" t="s">
        <v>89</v>
      </c>
      <c r="H6" t="s">
        <v>90</v>
      </c>
      <c r="K6" t="s">
        <v>91</v>
      </c>
      <c r="L6" t="s">
        <v>92</v>
      </c>
      <c r="M6" t="str">
        <f>"Kings Place"</f>
        <v>Kings Place</v>
      </c>
      <c r="N6" t="str">
        <f>"90 York Way"</f>
        <v>90 York Way</v>
      </c>
      <c r="O6" t="str">
        <f>"London"</f>
        <v>London</v>
      </c>
      <c r="R6" t="str">
        <f>"N1 9GU"</f>
        <v>N1 9GU</v>
      </c>
    </row>
    <row r="7" spans="1:18" ht="15">
      <c r="A7" t="s">
        <v>93</v>
      </c>
      <c r="B7" t="s">
        <v>94</v>
      </c>
      <c r="C7" t="s">
        <v>18</v>
      </c>
      <c r="D7" t="s">
        <v>52</v>
      </c>
      <c r="E7" t="s">
        <v>95</v>
      </c>
      <c r="F7" t="s">
        <v>96</v>
      </c>
      <c r="G7" t="s">
        <v>97</v>
      </c>
      <c r="H7" t="s">
        <v>98</v>
      </c>
      <c r="K7" t="s">
        <v>99</v>
      </c>
      <c r="L7" t="s">
        <v>18</v>
      </c>
      <c r="M7" t="str">
        <f>"4th Floor"</f>
        <v>4th Floor</v>
      </c>
      <c r="N7" t="str">
        <f>"The Reuters Building"</f>
        <v>The Reuters Building</v>
      </c>
      <c r="O7" t="str">
        <f>"South Colonnade, Canary Wharf"</f>
        <v>South Colonnade, Canary Wharf</v>
      </c>
      <c r="P7" t="s">
        <v>57</v>
      </c>
      <c r="R7" t="str">
        <f>"E14 5EP"</f>
        <v>E14 5EP</v>
      </c>
    </row>
    <row r="8" spans="1:18" ht="15">
      <c r="A8" t="s">
        <v>100</v>
      </c>
      <c r="B8" t="s">
        <v>101</v>
      </c>
      <c r="C8" t="s">
        <v>102</v>
      </c>
      <c r="D8" t="s">
        <v>52</v>
      </c>
      <c r="E8" t="s">
        <v>103</v>
      </c>
      <c r="F8" t="s">
        <v>104</v>
      </c>
      <c r="H8" t="s">
        <v>105</v>
      </c>
      <c r="L8" t="s">
        <v>102</v>
      </c>
      <c r="M8" t="str">
        <f>"PA News Centre"</f>
        <v>PA News Centre</v>
      </c>
      <c r="N8" t="str">
        <f>"292 Vauxhall Bridge Road"</f>
        <v>292 Vauxhall Bridge Road</v>
      </c>
      <c r="P8" t="s">
        <v>57</v>
      </c>
      <c r="R8" t="str">
        <f>"SW1V 1AE"</f>
        <v>SW1V 1AE</v>
      </c>
    </row>
    <row r="9" spans="1:22" ht="15">
      <c r="A9" t="s">
        <v>106</v>
      </c>
      <c r="B9" t="s">
        <v>107</v>
      </c>
      <c r="C9" t="s">
        <v>108</v>
      </c>
      <c r="E9" t="s">
        <v>109</v>
      </c>
      <c r="F9" t="s">
        <v>110</v>
      </c>
      <c r="H9" t="s">
        <v>111</v>
      </c>
      <c r="K9" t="s">
        <v>73</v>
      </c>
      <c r="L9" t="s">
        <v>92</v>
      </c>
      <c r="M9" t="str">
        <f>"Unit 132 Splice Riviera"</f>
        <v>Unit 132 Splice Riviera</v>
      </c>
      <c r="N9" t="str">
        <f>"4 Main Avenue"</f>
        <v>4 Main Avenue</v>
      </c>
      <c r="O9" t="str">
        <f>"Killarney"</f>
        <v>Killarney</v>
      </c>
      <c r="P9" t="s">
        <v>112</v>
      </c>
      <c r="R9" t="str">
        <f>"2143"</f>
        <v>2143</v>
      </c>
      <c r="V9" t="s">
        <v>113</v>
      </c>
    </row>
    <row r="10" spans="1:22" ht="15">
      <c r="A10" t="s">
        <v>114</v>
      </c>
      <c r="B10" t="s">
        <v>115</v>
      </c>
      <c r="C10" t="s">
        <v>116</v>
      </c>
      <c r="D10" t="s">
        <v>117</v>
      </c>
      <c r="E10" t="s">
        <v>118</v>
      </c>
      <c r="H10" t="s">
        <v>119</v>
      </c>
      <c r="K10" t="s">
        <v>120</v>
      </c>
      <c r="L10" t="s">
        <v>121</v>
      </c>
      <c r="M10" t="str">
        <f>"Television Centre"</f>
        <v>Television Centre</v>
      </c>
      <c r="N10" t="str">
        <f>"Wood Lane"</f>
        <v>Wood Lane</v>
      </c>
      <c r="O10" t="str">
        <f>"London"</f>
        <v>London</v>
      </c>
      <c r="R10" t="str">
        <f>"W12 7RJ"</f>
        <v>W12 7RJ</v>
      </c>
      <c r="V10" t="s">
        <v>122</v>
      </c>
    </row>
    <row r="11" spans="1:8" ht="15">
      <c r="A11" t="s">
        <v>123</v>
      </c>
      <c r="B11" t="s">
        <v>124</v>
      </c>
      <c r="C11" t="s">
        <v>125</v>
      </c>
      <c r="D11" t="s">
        <v>126</v>
      </c>
      <c r="E11" t="s">
        <v>127</v>
      </c>
      <c r="H11" t="s">
        <v>128</v>
      </c>
    </row>
    <row r="12" spans="1:18" ht="15">
      <c r="A12" t="s">
        <v>129</v>
      </c>
      <c r="B12" t="s">
        <v>130</v>
      </c>
      <c r="C12" t="s">
        <v>131</v>
      </c>
      <c r="D12" t="s">
        <v>61</v>
      </c>
      <c r="E12" t="s">
        <v>132</v>
      </c>
      <c r="F12" t="s">
        <v>133</v>
      </c>
      <c r="H12" t="s">
        <v>134</v>
      </c>
      <c r="K12" t="s">
        <v>73</v>
      </c>
      <c r="L12" t="s">
        <v>21</v>
      </c>
      <c r="M12" t="str">
        <f>"111 Buckingham Palace Road"</f>
        <v>111 Buckingham Palace Road</v>
      </c>
      <c r="P12" t="s">
        <v>57</v>
      </c>
      <c r="R12" t="str">
        <f>"SW1W 0DT"</f>
        <v>SW1W 0DT</v>
      </c>
    </row>
    <row r="13" spans="3:24" ht="15">
      <c r="C13" t="s">
        <v>102</v>
      </c>
      <c r="D13" t="s">
        <v>135</v>
      </c>
      <c r="F13" t="s">
        <v>104</v>
      </c>
      <c r="G13" t="s">
        <v>136</v>
      </c>
      <c r="H13" t="s">
        <v>137</v>
      </c>
      <c r="I13" t="s">
        <v>138</v>
      </c>
      <c r="M13" t="str">
        <f>"PA News Centre"</f>
        <v>PA News Centre</v>
      </c>
      <c r="N13" t="str">
        <f>"292 Vauxhall Bridge Road"</f>
        <v>292 Vauxhall Bridge Road</v>
      </c>
      <c r="P13" t="s">
        <v>57</v>
      </c>
      <c r="R13" t="str">
        <f>"SW1V 1AE"</f>
        <v>SW1V 1AE</v>
      </c>
      <c r="X13" t="s">
        <v>139</v>
      </c>
    </row>
    <row r="14" spans="3:24" ht="15">
      <c r="C14" t="s">
        <v>18</v>
      </c>
      <c r="D14" t="s">
        <v>135</v>
      </c>
      <c r="F14" t="s">
        <v>140</v>
      </c>
      <c r="G14" t="s">
        <v>141</v>
      </c>
      <c r="H14" t="s">
        <v>142</v>
      </c>
      <c r="I14" t="s">
        <v>143</v>
      </c>
      <c r="M14" t="str">
        <f>"4th Floor"</f>
        <v>4th Floor</v>
      </c>
      <c r="N14" t="str">
        <f>"Thomson Reuters Building"</f>
        <v>Thomson Reuters Building</v>
      </c>
      <c r="O14" t="str">
        <f>"South Colonnade, Canary Wharf"</f>
        <v>South Colonnade, Canary Wharf</v>
      </c>
      <c r="P14" t="s">
        <v>57</v>
      </c>
      <c r="R14" t="str">
        <f>"E14 5EP"</f>
        <v>E14 5EP</v>
      </c>
      <c r="V14" t="s">
        <v>144</v>
      </c>
      <c r="X14" t="s">
        <v>18</v>
      </c>
    </row>
    <row r="15" spans="3:24" ht="15">
      <c r="C15" t="s">
        <v>145</v>
      </c>
      <c r="D15" t="s">
        <v>135</v>
      </c>
      <c r="F15" t="s">
        <v>146</v>
      </c>
      <c r="H15" t="s">
        <v>147</v>
      </c>
      <c r="I15" t="s">
        <v>148</v>
      </c>
      <c r="K15" t="s">
        <v>149</v>
      </c>
      <c r="M15" t="str">
        <f>"450 West 33rd Street"</f>
        <v>450 West 33rd Street</v>
      </c>
      <c r="P15" t="s">
        <v>150</v>
      </c>
      <c r="Q15" t="s">
        <v>150</v>
      </c>
      <c r="R15" t="str">
        <f>"10001"</f>
        <v>10001</v>
      </c>
      <c r="V15" t="s">
        <v>151</v>
      </c>
      <c r="X15" t="s">
        <v>152</v>
      </c>
    </row>
    <row r="16" spans="3:18" ht="15">
      <c r="C16" t="s">
        <v>153</v>
      </c>
      <c r="D16" t="s">
        <v>154</v>
      </c>
      <c r="F16" t="s">
        <v>155</v>
      </c>
      <c r="H16" t="s">
        <v>156</v>
      </c>
      <c r="K16" t="s">
        <v>120</v>
      </c>
      <c r="M16" t="str">
        <f>"Television Centre"</f>
        <v>Television Centre</v>
      </c>
      <c r="N16" t="str">
        <f>"Wood Lane"</f>
        <v>Wood Lane</v>
      </c>
      <c r="P16" t="s">
        <v>57</v>
      </c>
      <c r="R16" t="str">
        <f>"W12 7RJ"</f>
        <v>W12 7RJ</v>
      </c>
    </row>
    <row r="17" spans="3:18" ht="15">
      <c r="C17" t="s">
        <v>157</v>
      </c>
      <c r="F17" t="s">
        <v>158</v>
      </c>
      <c r="G17" t="s">
        <v>159</v>
      </c>
      <c r="M17" t="str">
        <f>"Number One"</f>
        <v>Number One</v>
      </c>
      <c r="N17" t="str">
        <f>"Southwark Bridge"</f>
        <v>Southwark Bridge</v>
      </c>
      <c r="O17" t="str">
        <f>"London"</f>
        <v>London</v>
      </c>
      <c r="R17" t="str">
        <f>"SE1 9HL"</f>
        <v>SE1 9HL</v>
      </c>
    </row>
    <row r="18" spans="3:22" ht="15">
      <c r="C18" t="s">
        <v>157</v>
      </c>
      <c r="F18" t="s">
        <v>160</v>
      </c>
      <c r="G18" t="s">
        <v>161</v>
      </c>
      <c r="H18" t="s">
        <v>162</v>
      </c>
      <c r="M18" t="str">
        <f>"3 Thomas More Square"</f>
        <v>3 Thomas More Square</v>
      </c>
      <c r="P18" t="s">
        <v>57</v>
      </c>
      <c r="R18" t="str">
        <f>"E98 1TT"</f>
        <v>E98 1TT</v>
      </c>
      <c r="V18" t="s">
        <v>163</v>
      </c>
    </row>
    <row r="19" spans="3:18" ht="15">
      <c r="C19" t="s">
        <v>157</v>
      </c>
      <c r="F19" t="s">
        <v>164</v>
      </c>
      <c r="G19" t="s">
        <v>165</v>
      </c>
      <c r="H19" t="s">
        <v>166</v>
      </c>
      <c r="M19" t="str">
        <f>"3rd Floor, Northcliffe House"</f>
        <v>3rd Floor, Northcliffe House</v>
      </c>
      <c r="N19" t="str">
        <f>"2 Derry Street"</f>
        <v>2 Derry Street</v>
      </c>
      <c r="O19" t="str">
        <f>"London"</f>
        <v>London</v>
      </c>
      <c r="R19" t="str">
        <f>"W8 5TT"</f>
        <v>W8 5TT</v>
      </c>
    </row>
    <row r="20" spans="3:18" ht="15">
      <c r="C20" t="s">
        <v>157</v>
      </c>
      <c r="D20" t="s">
        <v>167</v>
      </c>
      <c r="M20" t="str">
        <f>"Northern &amp; Shell Building"</f>
        <v>Northern &amp; Shell Building</v>
      </c>
      <c r="N20" t="str">
        <f>"10 Lower Thames Street"</f>
        <v>10 Lower Thames Street</v>
      </c>
      <c r="O20" t="str">
        <f>"London"</f>
        <v>London</v>
      </c>
      <c r="R20" t="str">
        <f>"EC3R 6EN"</f>
        <v>EC3R 6EN</v>
      </c>
    </row>
    <row r="21" spans="3:24" ht="15">
      <c r="C21" t="s">
        <v>168</v>
      </c>
      <c r="F21" t="s">
        <v>169</v>
      </c>
      <c r="G21" t="s">
        <v>170</v>
      </c>
      <c r="H21" t="s">
        <v>171</v>
      </c>
      <c r="I21" t="s">
        <v>172</v>
      </c>
      <c r="M21" t="str">
        <f>"Kings Place"</f>
        <v>Kings Place</v>
      </c>
      <c r="N21" t="str">
        <f>"90 York Way"</f>
        <v>90 York Way</v>
      </c>
      <c r="O21" t="str">
        <f>"London"</f>
        <v>London</v>
      </c>
      <c r="R21" t="str">
        <f>"N1 9GU"</f>
        <v>N1 9GU</v>
      </c>
      <c r="V21" t="s">
        <v>173</v>
      </c>
      <c r="X21" t="s">
        <v>174</v>
      </c>
    </row>
    <row r="22" spans="3:18" ht="15">
      <c r="C22" t="s">
        <v>157</v>
      </c>
      <c r="F22" t="s">
        <v>133</v>
      </c>
      <c r="H22" t="s">
        <v>175</v>
      </c>
      <c r="M22" t="str">
        <f>"111 Buckingham Palace Road"</f>
        <v>111 Buckingham Palace Road</v>
      </c>
      <c r="N22" t="str">
        <f>"London"</f>
        <v>London</v>
      </c>
      <c r="R22" t="str">
        <f>"SW1W 0SR"</f>
        <v>SW1W 0SR</v>
      </c>
    </row>
    <row r="23" spans="3:22" ht="15">
      <c r="C23" t="s">
        <v>176</v>
      </c>
      <c r="D23" t="s">
        <v>167</v>
      </c>
      <c r="F23" t="s">
        <v>177</v>
      </c>
      <c r="G23" t="s">
        <v>178</v>
      </c>
      <c r="H23" t="s">
        <v>179</v>
      </c>
      <c r="I23" t="s">
        <v>180</v>
      </c>
      <c r="M23" t="str">
        <f>"2 Derry Street"</f>
        <v>2 Derry Street</v>
      </c>
      <c r="P23" t="s">
        <v>57</v>
      </c>
      <c r="R23" t="str">
        <f>"W8 5HF"</f>
        <v>W8 5HF</v>
      </c>
      <c r="V23" t="s">
        <v>181</v>
      </c>
    </row>
    <row r="24" spans="3:18" ht="15">
      <c r="C24" t="s">
        <v>182</v>
      </c>
      <c r="D24" t="s">
        <v>154</v>
      </c>
      <c r="F24" t="s">
        <v>183</v>
      </c>
      <c r="G24" t="s">
        <v>184</v>
      </c>
      <c r="H24" t="s">
        <v>185</v>
      </c>
      <c r="M24" t="str">
        <f>"Room 1264"</f>
        <v>Room 1264</v>
      </c>
      <c r="N24" t="str">
        <f>"BBC Television Centre"</f>
        <v>BBC Television Centre</v>
      </c>
      <c r="O24" t="str">
        <f>"Wood Lane"</f>
        <v>Wood Lane</v>
      </c>
      <c r="R24" t="str">
        <f>"W12 7RJ"</f>
        <v>W12 7RJ</v>
      </c>
    </row>
    <row r="25" spans="3:22" ht="15">
      <c r="C25" t="s">
        <v>186</v>
      </c>
      <c r="D25" t="s">
        <v>187</v>
      </c>
      <c r="F25" t="s">
        <v>188</v>
      </c>
      <c r="G25" t="s">
        <v>189</v>
      </c>
      <c r="I25" t="s">
        <v>190</v>
      </c>
      <c r="J25">
        <v>175000</v>
      </c>
      <c r="K25" t="s">
        <v>191</v>
      </c>
      <c r="M25" t="str">
        <f>"OCHA House, UN Crescent Road"</f>
        <v>OCHA House, UN Crescent Road</v>
      </c>
      <c r="P25" t="s">
        <v>192</v>
      </c>
      <c r="R25" t="str">
        <f>"PO Box 30218-00100"</f>
        <v>PO Box 30218-00100</v>
      </c>
      <c r="V25" t="s">
        <v>193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22.10 CET_Communications in Emergencies - Media Log Template</dc:title>
  <dc:subject/>
  <dc:creator>Bulling, Sandra</dc:creator>
  <cp:keywords/>
  <dc:description/>
  <cp:lastModifiedBy>Brooks, Melanie</cp:lastModifiedBy>
  <dcterms:created xsi:type="dcterms:W3CDTF">2011-08-09T13:30:15Z</dcterms:created>
  <dcterms:modified xsi:type="dcterms:W3CDTF">2013-06-21T12:00:19Z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b132c4a5c4c445fafd4f9bed9315135">
    <vt:lpwstr>Internal CARE Staff|3cf9c9a1-fc94-4806-a553-6f1f33c5b344</vt:lpwstr>
  </property>
  <property fmtid="{D5CDD505-2E9C-101B-9397-08002B2CF9AE}" pid="3" name="jde4a42da844446da437410533c788a5">
    <vt:lpwstr>Final|4cefd555-c8be-4b12-ae33-ebcadf66adce</vt:lpwstr>
  </property>
  <property fmtid="{D5CDD505-2E9C-101B-9397-08002B2CF9AE}" pid="4" name="TaxCatchAll">
    <vt:lpwstr>7;#Tool|729d7430-8eeb-40e8-808e-dcf90cef20b5;#6;#English|f125a1cb-72e7-47f5-bffa-79c15353d857;#5;#Final|4cefd555-c8be-4b12-ae33-ebcadf66adce;#4;#Communications|4d41c302-34a4-47c1-8aaa-52bd1e94a7f8;#3;#CI Secretariat|45013ee8-2784-494b-9b15-9dfe5d55d0f2;#1</vt:lpwstr>
  </property>
  <property fmtid="{D5CDD505-2E9C-101B-9397-08002B2CF9AE}" pid="5" name="TaxKeywordTaxHTField">
    <vt:lpwstr/>
  </property>
  <property fmtid="{D5CDD505-2E9C-101B-9397-08002B2CF9AE}" pid="6" name="CI Program Areas">
    <vt:lpwstr/>
  </property>
  <property fmtid="{D5CDD505-2E9C-101B-9397-08002B2CF9AE}" pid="7" name="kccc9c9b505846feba2e46d7768d2382">
    <vt:lpwstr/>
  </property>
  <property fmtid="{D5CDD505-2E9C-101B-9397-08002B2CF9AE}" pid="8" name="n5a1107bc4fc412fbc8838a2bb1db159">
    <vt:lpwstr/>
  </property>
  <property fmtid="{D5CDD505-2E9C-101B-9397-08002B2CF9AE}" pid="9" name="e9e0501849384728a2bb9d27266b8be2">
    <vt:lpwstr/>
  </property>
  <property fmtid="{D5CDD505-2E9C-101B-9397-08002B2CF9AE}" pid="10" name="TaxKeyword">
    <vt:lpwstr/>
  </property>
  <property fmtid="{D5CDD505-2E9C-101B-9397-08002B2CF9AE}" pid="11" name="DocStatus">
    <vt:lpwstr>5;#Final|4cefd555-c8be-4b12-ae33-ebcadf66adce</vt:lpwstr>
  </property>
  <property fmtid="{D5CDD505-2E9C-101B-9397-08002B2CF9AE}" pid="12" name="Donors">
    <vt:lpwstr/>
  </property>
  <property fmtid="{D5CDD505-2E9C-101B-9397-08002B2CF9AE}" pid="13" name="Sectors">
    <vt:lpwstr/>
  </property>
  <property fmtid="{D5CDD505-2E9C-101B-9397-08002B2CF9AE}" pid="14" name="aa4d5aa0cc46487e940f01a74aebc3ef">
    <vt:lpwstr/>
  </property>
  <property fmtid="{D5CDD505-2E9C-101B-9397-08002B2CF9AE}" pid="15" name="o150a17a337e4229a54b07877f4effef">
    <vt:lpwstr>CI Secretariat|45013ee8-2784-494b-9b15-9dfe5d55d0f2</vt:lpwstr>
  </property>
  <property fmtid="{D5CDD505-2E9C-101B-9397-08002B2CF9AE}" pid="16" name="CARE Member Partner">
    <vt:lpwstr>3;#CI Secretariat|45013ee8-2784-494b-9b15-9dfe5d55d0f2</vt:lpwstr>
  </property>
  <property fmtid="{D5CDD505-2E9C-101B-9397-08002B2CF9AE}" pid="17" name="CI Functions">
    <vt:lpwstr>4;#Communications|4d41c302-34a4-47c1-8aaa-52bd1e94a7f8</vt:lpwstr>
  </property>
  <property fmtid="{D5CDD505-2E9C-101B-9397-08002B2CF9AE}" pid="18" name="Locations">
    <vt:lpwstr>3;#CI Secretariat|45013ee8-2784-494b-9b15-9dfe5d55d0f2</vt:lpwstr>
  </property>
  <property fmtid="{D5CDD505-2E9C-101B-9397-08002B2CF9AE}" pid="19" name="Projects">
    <vt:lpwstr/>
  </property>
  <property fmtid="{D5CDD505-2E9C-101B-9397-08002B2CF9AE}" pid="20" name="l022cc213c8340489aaf6b39ee90271e">
    <vt:lpwstr/>
  </property>
  <property fmtid="{D5CDD505-2E9C-101B-9397-08002B2CF9AE}" pid="21" name="p21409a76bb040a4ad7224982377770c">
    <vt:lpwstr>Tool|729d7430-8eeb-40e8-808e-dcf90cef20b5;Template|de8d7740-c827-404f-ab96-e7c661228c73</vt:lpwstr>
  </property>
  <property fmtid="{D5CDD505-2E9C-101B-9397-08002B2CF9AE}" pid="22" name="Languages">
    <vt:lpwstr>6;#English|f125a1cb-72e7-47f5-bffa-79c15353d857</vt:lpwstr>
  </property>
  <property fmtid="{D5CDD505-2E9C-101B-9397-08002B2CF9AE}" pid="23" name="n17c723c02a84cf48ac350f8030a821f">
    <vt:lpwstr/>
  </property>
  <property fmtid="{D5CDD505-2E9C-101B-9397-08002B2CF9AE}" pid="24" name="k85e88a949a849e39727fbb24f78ee2c">
    <vt:lpwstr/>
  </property>
  <property fmtid="{D5CDD505-2E9C-101B-9397-08002B2CF9AE}" pid="25" name="CI Strategy Areas">
    <vt:lpwstr/>
  </property>
  <property fmtid="{D5CDD505-2E9C-101B-9397-08002B2CF9AE}" pid="26" name="CI Document Type">
    <vt:lpwstr>7;#Tool|729d7430-8eeb-40e8-808e-dcf90cef20b5;#493;#Template|de8d7740-c827-404f-ab96-e7c661228c73</vt:lpwstr>
  </property>
  <property fmtid="{D5CDD505-2E9C-101B-9397-08002B2CF9AE}" pid="27" name="j8a30e8ffbe149d380bae99a2c9c1897">
    <vt:lpwstr>CI Secretariat|45013ee8-2784-494b-9b15-9dfe5d55d0f2</vt:lpwstr>
  </property>
  <property fmtid="{D5CDD505-2E9C-101B-9397-08002B2CF9AE}" pid="28" name="jdbab509b6f140159ecbbc49887ab5aa">
    <vt:lpwstr/>
  </property>
  <property fmtid="{D5CDD505-2E9C-101B-9397-08002B2CF9AE}" pid="29" name="Solicitation Status">
    <vt:lpwstr/>
  </property>
  <property fmtid="{D5CDD505-2E9C-101B-9397-08002B2CF9AE}" pid="30" name="Solicitation Type">
    <vt:lpwstr/>
  </property>
  <property fmtid="{D5CDD505-2E9C-101B-9397-08002B2CF9AE}" pid="31" name="Partners">
    <vt:lpwstr/>
  </property>
  <property fmtid="{D5CDD505-2E9C-101B-9397-08002B2CF9AE}" pid="32" name="CARE's Role in Solicitation">
    <vt:lpwstr/>
  </property>
  <property fmtid="{D5CDD505-2E9C-101B-9397-08002B2CF9AE}" pid="33" name="c5f837a7a87e4930b6d54fb393ed12aa">
    <vt:lpwstr>Communications|4d41c302-34a4-47c1-8aaa-52bd1e94a7f8</vt:lpwstr>
  </property>
  <property fmtid="{D5CDD505-2E9C-101B-9397-08002B2CF9AE}" pid="34" name="peafb9603ed344dc8f440d28aa9b9241">
    <vt:lpwstr>English|f125a1cb-72e7-47f5-bffa-79c15353d857</vt:lpwstr>
  </property>
  <property fmtid="{D5CDD505-2E9C-101B-9397-08002B2CF9AE}" pid="35" name="lbdf60715f2e4e4890206531b672de88">
    <vt:lpwstr/>
  </property>
</Properties>
</file>